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65" windowWidth="27795" windowHeight="11760"/>
  </bookViews>
  <sheets>
    <sheet name="доходы" sheetId="1" r:id="rId1"/>
  </sheets>
  <definedNames>
    <definedName name="_xlnm.Print_Titles" localSheetId="0">доходы!$4:$5</definedName>
    <definedName name="_xlnm.Print_Area" localSheetId="0">доходы!$A$1:$G$32</definedName>
  </definedNames>
  <calcPr calcId="145621"/>
</workbook>
</file>

<file path=xl/calcChain.xml><?xml version="1.0" encoding="utf-8"?>
<calcChain xmlns="http://schemas.openxmlformats.org/spreadsheetml/2006/main">
  <c r="G29" i="1" l="1"/>
  <c r="F17" i="1"/>
  <c r="C28" i="1"/>
  <c r="C22" i="1"/>
  <c r="C18" i="1"/>
  <c r="C16" i="1"/>
  <c r="C13" i="1"/>
  <c r="C12" i="1"/>
  <c r="C9" i="1"/>
  <c r="C8" i="1" s="1"/>
  <c r="C7" i="1" s="1"/>
  <c r="C6" i="1" s="1"/>
  <c r="F24" i="1" l="1"/>
  <c r="F23" i="1"/>
  <c r="G17" i="1"/>
  <c r="G24" i="1" l="1"/>
  <c r="G23" i="1"/>
  <c r="E22" i="1"/>
  <c r="D22" i="1"/>
  <c r="G22" i="1" l="1"/>
  <c r="F22" i="1"/>
  <c r="E16" i="1" l="1"/>
  <c r="D16" i="1"/>
  <c r="F16" i="1" s="1"/>
  <c r="G16" i="1" l="1"/>
  <c r="D28" i="1"/>
  <c r="G32" i="1" l="1"/>
  <c r="G31" i="1"/>
  <c r="G30" i="1"/>
  <c r="G27" i="1"/>
  <c r="G26" i="1"/>
  <c r="G25" i="1"/>
  <c r="G21" i="1"/>
  <c r="G20" i="1"/>
  <c r="G19" i="1"/>
  <c r="G15" i="1"/>
  <c r="G14" i="1"/>
  <c r="G11" i="1"/>
  <c r="G10" i="1"/>
  <c r="F32" i="1"/>
  <c r="F31" i="1"/>
  <c r="F30" i="1"/>
  <c r="F27" i="1"/>
  <c r="F26" i="1"/>
  <c r="F25" i="1"/>
  <c r="F20" i="1"/>
  <c r="F19" i="1"/>
  <c r="F15" i="1"/>
  <c r="F14" i="1"/>
  <c r="F11" i="1"/>
  <c r="F10" i="1"/>
  <c r="E9" i="1"/>
  <c r="D9" i="1"/>
  <c r="E18" i="1"/>
  <c r="D18" i="1"/>
  <c r="E13" i="1"/>
  <c r="E12" i="1" s="1"/>
  <c r="D13" i="1"/>
  <c r="D12" i="1" s="1"/>
  <c r="E8" i="1" l="1"/>
  <c r="E7" i="1" s="1"/>
  <c r="F9" i="1"/>
  <c r="D8" i="1"/>
  <c r="D7" i="1" s="1"/>
  <c r="D6" i="1" s="1"/>
  <c r="G9" i="1"/>
  <c r="G18" i="1"/>
  <c r="F18" i="1"/>
  <c r="G12" i="1"/>
  <c r="F12" i="1"/>
  <c r="F13" i="1"/>
  <c r="G13" i="1"/>
  <c r="E28" i="1"/>
  <c r="G28" i="1" l="1"/>
  <c r="G7" i="1"/>
  <c r="G8" i="1"/>
  <c r="E6" i="1"/>
  <c r="F6" i="1" s="1"/>
  <c r="F7" i="1"/>
  <c r="F8" i="1"/>
  <c r="F28" i="1"/>
  <c r="G6" i="1" l="1"/>
</calcChain>
</file>

<file path=xl/sharedStrings.xml><?xml version="1.0" encoding="utf-8"?>
<sst xmlns="http://schemas.openxmlformats.org/spreadsheetml/2006/main" count="61" uniqueCount="60">
  <si>
    <t/>
  </si>
  <si>
    <t>тыс. рублей</t>
  </si>
  <si>
    <t>Доходы - всего</t>
  </si>
  <si>
    <t>НАЛОГОВЫЕ И НЕНАЛОГОВЫЕ ДОХОДЫ</t>
  </si>
  <si>
    <t>НАЛОГОВЫЕ  ДОХОДЫ</t>
  </si>
  <si>
    <t>Налог на прибыль организаций</t>
  </si>
  <si>
    <t>Налог на доходы физических лиц</t>
  </si>
  <si>
    <t>Налог на имущество организаций</t>
  </si>
  <si>
    <t>Транспортный налог</t>
  </si>
  <si>
    <t>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</si>
  <si>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</si>
  <si>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</si>
  <si>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</si>
  <si>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</si>
  <si>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% исполнения</t>
  </si>
  <si>
    <t>КБК</t>
  </si>
  <si>
    <t>Наименование доходов</t>
  </si>
  <si>
    <t>1 00 00000 00 0000 000</t>
  </si>
  <si>
    <t>НАЛОГИ НА ПРИБЫЛЬ, ДОХОДЫ</t>
  </si>
  <si>
    <t>1 01 00000 00 0000 000</t>
  </si>
  <si>
    <t>1 01 01000 00 0000 110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</si>
  <si>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</si>
  <si>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</si>
  <si>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</si>
  <si>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</si>
  <si>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1 01 02000 01 0000 110</t>
  </si>
  <si>
    <t xml:space="preserve">     Акцизы на алкогольную продукцию</t>
  </si>
  <si>
    <t xml:space="preserve">     Акцизы на нефтепродукты</t>
  </si>
  <si>
    <t>НАЛОГИ НА ИМУЩЕСТВО</t>
  </si>
  <si>
    <t>1 06 00000 00 0000 000</t>
  </si>
  <si>
    <t>1 06 02000 02 0000 110</t>
  </si>
  <si>
    <t>1 06 04000 02 0000 110</t>
  </si>
  <si>
    <t>1 06 05000 02 0000 110</t>
  </si>
  <si>
    <t>ПРОЧИЕ НАЛОГОВЫЕ ДОХОДЫ</t>
  </si>
  <si>
    <t>2 00 00000 00 0000 000</t>
  </si>
  <si>
    <t>2 02 00000 00 0000 000</t>
  </si>
  <si>
    <t>Дотации бюджетам бюджетной системы Российской Федерации</t>
  </si>
  <si>
    <t>2 02 10000 00 0000 151</t>
  </si>
  <si>
    <t>2 02 20000 00 0000 151</t>
  </si>
  <si>
    <t xml:space="preserve">Субвенции бюджетам бюджетной системы Российской Федерации </t>
  </si>
  <si>
    <t>2 02 30000 00 0000 151</t>
  </si>
  <si>
    <t>2 02 40000 00 0000 151</t>
  </si>
  <si>
    <t>Налог на игорный бизнес</t>
  </si>
  <si>
    <t>НАЛОГИ НА СОВОКУПНЫЙ ДОХОД</t>
  </si>
  <si>
    <t>1 05 00000 00 0000 000</t>
  </si>
  <si>
    <t>Налог на профессиональный доход</t>
  </si>
  <si>
    <t>1 05 06000 01 0000 110</t>
  </si>
  <si>
    <t>НАЛОГИ, СБОРЫ И РЕГУЛЯРНЫЕ ПЛАТЕЖИ ЗА ПОЛЬЗОВАНИЕ ПРИРОДНЫМИ РЕСУРСАМИ</t>
  </si>
  <si>
    <t>1 07 00000 00 0000 000</t>
  </si>
  <si>
    <t>Налог на добычу полезных ископаемых</t>
  </si>
  <si>
    <t>1 07 01000 01 0000 110</t>
  </si>
  <si>
    <t xml:space="preserve">Сборы за  пользование объектами животного мира и за пользование объектами водных биологических ресурсов  </t>
  </si>
  <si>
    <t>1 07 04000 01 0000 110</t>
  </si>
  <si>
    <t>Исполнено за I квартал 2020 года</t>
  </si>
  <si>
    <t>Сведения об исполнении областного бюджета за I квартал 2021 года по доходам в сравнении с запланированными значениями на 2021 год и соответствующим периодом 2020 года</t>
  </si>
  <si>
    <t>Бюджетные ассигнования в соответствии с Законом Калужской области
 от 03.12.2020 № 27-ОЗ</t>
  </si>
  <si>
    <t>Исполнено за I квартал 2021 года</t>
  </si>
  <si>
    <t>2021 год</t>
  </si>
  <si>
    <t>Темп роста к соответствующему периоду 2020 года, %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</si>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</sst>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0"/>
      <color rgb="FF000000"/>
      <name val="Times New Roman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32"/>
      <name val="Arial Cyr"/>
      <family val="2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b/>
      <sz val="12"/>
      <color indexed="24"/>
      <name val="Times New Roman Cyr"/>
      <family val="1"/>
      <charset val="204"/>
    </font>
    <font>
      <b/>
      <sz val="10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</borders>
  <cellStyleXfs count="10">
    <xf numFmtId="0" fontId="0" fillId="0" borderId="0">
      <alignment vertical="top" wrapText="1"/>
    </xf>
    <xf numFmtId="0" fontId="3" fillId="4" borderId="0"/>
    <xf numFmtId="165" fontId="7" fillId="0" borderId="11">
      <alignment wrapText="1"/>
    </xf>
    <xf numFmtId="165" fontId="8" fillId="0" borderId="12" applyBorder="0">
      <alignment wrapText="1"/>
    </xf>
    <xf numFmtId="165" fontId="9" fillId="0" borderId="12" applyBorder="0">
      <alignment wrapText="1"/>
    </xf>
    <xf numFmtId="0" fontId="10" fillId="4" borderId="0"/>
    <xf numFmtId="0" fontId="11" fillId="0" borderId="0"/>
    <xf numFmtId="0" fontId="10" fillId="0" borderId="0"/>
    <xf numFmtId="0" fontId="12" fillId="2" borderId="1" applyNumberFormat="0" applyFont="0" applyAlignment="0" applyProtection="0"/>
    <xf numFmtId="1" fontId="13" fillId="0" borderId="0"/>
  </cellStyleXfs>
  <cellXfs count="73">
    <xf numFmtId="0" fontId="0" fillId="0" borderId="0" xfId="0">
      <alignment vertical="top" wrapText="1"/>
    </xf>
    <xf numFmtId="0" fontId="0" fillId="3" borderId="0" xfId="0" applyFont="1" applyFill="1" applyAlignment="1">
      <alignment vertical="top" wrapText="1"/>
    </xf>
    <xf numFmtId="0" fontId="0" fillId="3" borderId="0" xfId="0" applyFill="1" applyAlignment="1">
      <alignment horizontal="right" wrapText="1"/>
    </xf>
    <xf numFmtId="0" fontId="5" fillId="3" borderId="7" xfId="0" applyFont="1" applyFill="1" applyBorder="1" applyAlignment="1">
      <alignment wrapText="1"/>
    </xf>
    <xf numFmtId="49" fontId="5" fillId="3" borderId="8" xfId="0" applyNumberFormat="1" applyFont="1" applyFill="1" applyBorder="1" applyAlignment="1">
      <alignment horizontal="center" wrapText="1"/>
    </xf>
    <xf numFmtId="0" fontId="6" fillId="3" borderId="0" xfId="0" applyFont="1" applyFill="1" applyAlignment="1">
      <alignment vertical="top" wrapText="1"/>
    </xf>
    <xf numFmtId="0" fontId="5" fillId="3" borderId="8" xfId="0" applyFont="1" applyFill="1" applyBorder="1" applyAlignment="1">
      <alignment horizontal="center" wrapText="1"/>
    </xf>
    <xf numFmtId="164" fontId="0" fillId="3" borderId="0" xfId="0" applyNumberFormat="1" applyFont="1" applyFill="1" applyAlignment="1">
      <alignment vertical="top" wrapText="1"/>
    </xf>
    <xf numFmtId="0" fontId="4" fillId="3" borderId="9" xfId="0" applyFont="1" applyFill="1" applyBorder="1" applyAlignment="1">
      <alignment wrapText="1"/>
    </xf>
    <xf numFmtId="0" fontId="4" fillId="3" borderId="10" xfId="0" applyFont="1" applyFill="1" applyBorder="1" applyAlignment="1">
      <alignment horizontal="center" wrapText="1"/>
    </xf>
    <xf numFmtId="164" fontId="4" fillId="3" borderId="9" xfId="0" applyNumberFormat="1" applyFont="1" applyFill="1" applyBorder="1" applyAlignment="1">
      <alignment horizontal="right" wrapText="1"/>
    </xf>
    <xf numFmtId="4" fontId="0" fillId="3" borderId="0" xfId="0" applyNumberFormat="1" applyFont="1" applyFill="1" applyAlignment="1">
      <alignment vertical="top" wrapText="1"/>
    </xf>
    <xf numFmtId="0" fontId="5" fillId="0" borderId="7" xfId="0" applyFont="1" applyFill="1" applyBorder="1" applyAlignment="1">
      <alignment wrapText="1"/>
    </xf>
    <xf numFmtId="49" fontId="5" fillId="0" borderId="8" xfId="0" applyNumberFormat="1" applyFont="1" applyFill="1" applyBorder="1" applyAlignment="1">
      <alignment horizontal="center" wrapText="1"/>
    </xf>
    <xf numFmtId="0" fontId="1" fillId="3" borderId="15" xfId="1" applyFont="1" applyFill="1" applyBorder="1" applyAlignment="1">
      <alignment horizontal="right"/>
    </xf>
    <xf numFmtId="0" fontId="2" fillId="3" borderId="4" xfId="0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right" wrapText="1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wrapText="1"/>
    </xf>
    <xf numFmtId="164" fontId="5" fillId="3" borderId="18" xfId="0" applyNumberFormat="1" applyFont="1" applyFill="1" applyBorder="1" applyAlignment="1">
      <alignment horizontal="right" wrapText="1"/>
    </xf>
    <xf numFmtId="164" fontId="5" fillId="3" borderId="9" xfId="0" applyNumberFormat="1" applyFont="1" applyFill="1" applyBorder="1" applyAlignment="1">
      <alignment horizontal="right" wrapText="1"/>
    </xf>
    <xf numFmtId="164" fontId="4" fillId="3" borderId="23" xfId="0" applyNumberFormat="1" applyFont="1" applyFill="1" applyBorder="1" applyAlignment="1">
      <alignment horizontal="right" wrapText="1"/>
    </xf>
    <xf numFmtId="164" fontId="4" fillId="3" borderId="24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wrapText="1"/>
    </xf>
    <xf numFmtId="0" fontId="5" fillId="3" borderId="10" xfId="0" applyFont="1" applyFill="1" applyBorder="1" applyAlignment="1">
      <alignment horizontal="center" wrapText="1"/>
    </xf>
    <xf numFmtId="0" fontId="14" fillId="3" borderId="0" xfId="0" applyFont="1" applyFill="1" applyAlignment="1">
      <alignment vertical="top" wrapText="1"/>
    </xf>
    <xf numFmtId="0" fontId="15" fillId="3" borderId="7" xfId="0" applyFont="1" applyFill="1" applyBorder="1" applyAlignment="1">
      <alignment wrapText="1"/>
    </xf>
    <xf numFmtId="0" fontId="15" fillId="3" borderId="10" xfId="0" applyFont="1" applyFill="1" applyBorder="1" applyAlignment="1">
      <alignment horizontal="center" wrapText="1"/>
    </xf>
    <xf numFmtId="0" fontId="16" fillId="3" borderId="0" xfId="0" applyFont="1" applyFill="1" applyAlignment="1">
      <alignment vertical="top" wrapText="1"/>
    </xf>
    <xf numFmtId="0" fontId="17" fillId="3" borderId="0" xfId="0" applyFont="1" applyFill="1" applyAlignment="1">
      <alignment vertical="top" wrapText="1"/>
    </xf>
    <xf numFmtId="0" fontId="4" fillId="3" borderId="8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wrapText="1"/>
    </xf>
    <xf numFmtId="49" fontId="4" fillId="3" borderId="17" xfId="0" applyNumberFormat="1" applyFont="1" applyFill="1" applyBorder="1" applyAlignment="1">
      <alignment horizontal="center" wrapText="1"/>
    </xf>
    <xf numFmtId="0" fontId="2" fillId="3" borderId="0" xfId="0" applyFont="1" applyFill="1" applyAlignment="1">
      <alignment vertical="top" wrapText="1"/>
    </xf>
    <xf numFmtId="0" fontId="4" fillId="0" borderId="7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164" fontId="4" fillId="3" borderId="18" xfId="0" applyNumberFormat="1" applyFont="1" applyFill="1" applyBorder="1" applyAlignment="1">
      <alignment horizontal="right" wrapText="1"/>
    </xf>
    <xf numFmtId="164" fontId="4" fillId="3" borderId="19" xfId="0" applyNumberFormat="1" applyFont="1" applyFill="1" applyBorder="1" applyAlignment="1">
      <alignment horizontal="right" wrapText="1"/>
    </xf>
    <xf numFmtId="0" fontId="5" fillId="0" borderId="28" xfId="0" applyFont="1" applyFill="1" applyBorder="1" applyAlignment="1">
      <alignment wrapText="1"/>
    </xf>
    <xf numFmtId="49" fontId="5" fillId="0" borderId="29" xfId="0" applyNumberFormat="1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right" wrapText="1"/>
    </xf>
    <xf numFmtId="164" fontId="4" fillId="3" borderId="10" xfId="0" applyNumberFormat="1" applyFont="1" applyFill="1" applyBorder="1" applyAlignment="1">
      <alignment horizontal="right" wrapText="1"/>
    </xf>
    <xf numFmtId="164" fontId="5" fillId="3" borderId="8" xfId="0" applyNumberFormat="1" applyFont="1" applyFill="1" applyBorder="1" applyAlignment="1">
      <alignment horizontal="right" wrapText="1"/>
    </xf>
    <xf numFmtId="164" fontId="4" fillId="3" borderId="8" xfId="0" applyNumberFormat="1" applyFont="1" applyFill="1" applyBorder="1" applyAlignment="1">
      <alignment horizontal="right" wrapText="1"/>
    </xf>
    <xf numFmtId="164" fontId="15" fillId="3" borderId="8" xfId="0" applyNumberFormat="1" applyFont="1" applyFill="1" applyBorder="1" applyAlignment="1">
      <alignment horizontal="right" wrapText="1"/>
    </xf>
    <xf numFmtId="164" fontId="4" fillId="3" borderId="17" xfId="0" applyNumberFormat="1" applyFont="1" applyFill="1" applyBorder="1" applyAlignment="1">
      <alignment horizontal="right" wrapText="1"/>
    </xf>
    <xf numFmtId="164" fontId="4" fillId="0" borderId="23" xfId="0" applyNumberFormat="1" applyFont="1" applyFill="1" applyBorder="1" applyAlignment="1">
      <alignment horizontal="right" wrapText="1"/>
    </xf>
    <xf numFmtId="164" fontId="4" fillId="0" borderId="18" xfId="0" applyNumberFormat="1" applyFont="1" applyFill="1" applyBorder="1" applyAlignment="1">
      <alignment horizontal="right" wrapText="1"/>
    </xf>
    <xf numFmtId="164" fontId="5" fillId="0" borderId="18" xfId="0" applyNumberFormat="1" applyFont="1" applyFill="1" applyBorder="1" applyAlignment="1">
      <alignment horizontal="right" wrapText="1"/>
    </xf>
    <xf numFmtId="164" fontId="5" fillId="0" borderId="25" xfId="0" applyNumberFormat="1" applyFont="1" applyFill="1" applyBorder="1" applyAlignment="1">
      <alignment horizontal="right" wrapText="1"/>
    </xf>
    <xf numFmtId="164" fontId="4" fillId="3" borderId="4" xfId="0" applyNumberFormat="1" applyFont="1" applyFill="1" applyBorder="1" applyAlignment="1">
      <alignment horizontal="right" vertical="center" wrapText="1"/>
    </xf>
    <xf numFmtId="164" fontId="4" fillId="3" borderId="14" xfId="0" applyNumberFormat="1" applyFont="1" applyFill="1" applyBorder="1" applyAlignment="1">
      <alignment horizontal="right" vertical="center" wrapText="1"/>
    </xf>
    <xf numFmtId="164" fontId="4" fillId="3" borderId="6" xfId="0" applyNumberFormat="1" applyFont="1" applyFill="1" applyBorder="1" applyAlignment="1">
      <alignment horizontal="right" wrapText="1"/>
    </xf>
    <xf numFmtId="164" fontId="5" fillId="0" borderId="8" xfId="0" applyNumberFormat="1" applyFont="1" applyFill="1" applyBorder="1" applyAlignment="1">
      <alignment horizontal="right" wrapText="1"/>
    </xf>
    <xf numFmtId="164" fontId="15" fillId="0" borderId="8" xfId="0" applyNumberFormat="1" applyFont="1" applyFill="1" applyBorder="1" applyAlignment="1">
      <alignment horizontal="right" wrapText="1"/>
    </xf>
    <xf numFmtId="164" fontId="4" fillId="0" borderId="8" xfId="0" applyNumberFormat="1" applyFont="1" applyFill="1" applyBorder="1" applyAlignment="1">
      <alignment horizontal="right" wrapText="1"/>
    </xf>
    <xf numFmtId="164" fontId="4" fillId="0" borderId="29" xfId="0" applyNumberFormat="1" applyFont="1" applyFill="1" applyBorder="1" applyAlignment="1">
      <alignment horizontal="right" wrapText="1"/>
    </xf>
    <xf numFmtId="164" fontId="4" fillId="3" borderId="13" xfId="0" applyNumberFormat="1" applyFont="1" applyFill="1" applyBorder="1" applyAlignment="1">
      <alignment horizontal="right" wrapText="1"/>
    </xf>
    <xf numFmtId="164" fontId="15" fillId="3" borderId="18" xfId="0" applyNumberFormat="1" applyFont="1" applyFill="1" applyBorder="1" applyAlignment="1">
      <alignment horizontal="right" wrapText="1"/>
    </xf>
    <xf numFmtId="164" fontId="5" fillId="3" borderId="13" xfId="0" applyNumberFormat="1" applyFont="1" applyFill="1" applyBorder="1" applyAlignment="1">
      <alignment horizontal="right" wrapText="1"/>
    </xf>
    <xf numFmtId="164" fontId="5" fillId="3" borderId="26" xfId="0" applyNumberFormat="1" applyFont="1" applyFill="1" applyBorder="1" applyAlignment="1">
      <alignment horizontal="right" wrapText="1"/>
    </xf>
    <xf numFmtId="164" fontId="15" fillId="3" borderId="9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top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</cellXfs>
  <cellStyles count="10">
    <cellStyle name="ЗГ1" xfId="2"/>
    <cellStyle name="ЗГ2" xfId="3"/>
    <cellStyle name="ЗГ3" xfId="4"/>
    <cellStyle name="Обычный" xfId="0" builtinId="0"/>
    <cellStyle name="Обычный 14" xfId="5"/>
    <cellStyle name="Обычный 2" xfId="6"/>
    <cellStyle name="Обычный 3" xfId="1"/>
    <cellStyle name="Обычный 4" xfId="7"/>
    <cellStyle name="Примечание 2" xfId="8"/>
    <cellStyle name="ТЕКСТ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view="pageBreakPreview" zoomScaleNormal="115" zoomScaleSheetLayoutView="10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G29" sqref="G29"/>
    </sheetView>
  </sheetViews>
  <sheetFormatPr defaultColWidth="8.83203125" defaultRowHeight="12.75" x14ac:dyDescent="0.2"/>
  <cols>
    <col min="1" max="1" width="82.1640625" style="1" customWidth="1"/>
    <col min="2" max="2" width="27.83203125" style="1" customWidth="1"/>
    <col min="3" max="3" width="18.1640625" style="1" customWidth="1"/>
    <col min="4" max="4" width="25" style="1" customWidth="1"/>
    <col min="5" max="5" width="20.33203125" style="1" customWidth="1"/>
    <col min="6" max="7" width="14" style="1" customWidth="1"/>
    <col min="8" max="8" width="8.83203125" style="1"/>
    <col min="9" max="10" width="11.6640625" style="1" bestFit="1" customWidth="1"/>
    <col min="11" max="11" width="8.83203125" style="1"/>
    <col min="12" max="12" width="12.6640625" style="1" bestFit="1" customWidth="1"/>
    <col min="13" max="16384" width="8.83203125" style="1"/>
  </cols>
  <sheetData>
    <row r="1" spans="1:7" ht="2.25" customHeight="1" x14ac:dyDescent="0.2"/>
    <row r="2" spans="1:7" ht="38.25" customHeight="1" x14ac:dyDescent="0.2">
      <c r="A2" s="66" t="s">
        <v>54</v>
      </c>
      <c r="B2" s="66"/>
      <c r="C2" s="66"/>
      <c r="D2" s="66"/>
      <c r="E2" s="66"/>
      <c r="F2" s="66"/>
      <c r="G2" s="66"/>
    </row>
    <row r="3" spans="1:7" ht="13.5" customHeight="1" thickBot="1" x14ac:dyDescent="0.25">
      <c r="A3" s="1" t="s">
        <v>0</v>
      </c>
      <c r="F3" s="2"/>
      <c r="G3" s="2" t="s">
        <v>1</v>
      </c>
    </row>
    <row r="4" spans="1:7" ht="18.75" customHeight="1" thickBot="1" x14ac:dyDescent="0.25">
      <c r="A4" s="64" t="s">
        <v>16</v>
      </c>
      <c r="B4" s="68" t="s">
        <v>15</v>
      </c>
      <c r="C4" s="64" t="s">
        <v>53</v>
      </c>
      <c r="D4" s="70" t="s">
        <v>57</v>
      </c>
      <c r="E4" s="71"/>
      <c r="F4" s="72"/>
      <c r="G4" s="64" t="s">
        <v>58</v>
      </c>
    </row>
    <row r="5" spans="1:7" ht="73.5" customHeight="1" thickBot="1" x14ac:dyDescent="0.25">
      <c r="A5" s="67"/>
      <c r="B5" s="69"/>
      <c r="C5" s="65"/>
      <c r="D5" s="23" t="s">
        <v>55</v>
      </c>
      <c r="E5" s="41" t="s">
        <v>56</v>
      </c>
      <c r="F5" s="23" t="s">
        <v>14</v>
      </c>
      <c r="G5" s="65"/>
    </row>
    <row r="6" spans="1:7" ht="18.75" customHeight="1" thickBot="1" x14ac:dyDescent="0.35">
      <c r="A6" s="14" t="s">
        <v>2</v>
      </c>
      <c r="B6" s="15"/>
      <c r="C6" s="53">
        <f>C7+C27</f>
        <v>15345476.4</v>
      </c>
      <c r="D6" s="52">
        <f>D7+D27</f>
        <v>64311679.900000006</v>
      </c>
      <c r="E6" s="53">
        <f>E7+E27</f>
        <v>14689786.200000001</v>
      </c>
      <c r="F6" s="16">
        <f>E6/D6*100</f>
        <v>22.841552611969636</v>
      </c>
      <c r="G6" s="16">
        <f>E6/C6*100</f>
        <v>95.727143407551694</v>
      </c>
    </row>
    <row r="7" spans="1:7" ht="20.45" customHeight="1" x14ac:dyDescent="0.25">
      <c r="A7" s="8" t="s">
        <v>3</v>
      </c>
      <c r="B7" s="9" t="s">
        <v>17</v>
      </c>
      <c r="C7" s="54">
        <f t="shared" ref="C7" si="0">C8+C26</f>
        <v>13066488.9</v>
      </c>
      <c r="D7" s="43">
        <f t="shared" ref="D7:E7" si="1">D8+D26</f>
        <v>51309060.500000007</v>
      </c>
      <c r="E7" s="54">
        <f t="shared" si="1"/>
        <v>12845143.800000001</v>
      </c>
      <c r="F7" s="21">
        <f t="shared" ref="F7:F32" si="2">E7/D7*100</f>
        <v>25.034845064060367</v>
      </c>
      <c r="G7" s="42">
        <f>E7/C7*100</f>
        <v>98.306009351907846</v>
      </c>
    </row>
    <row r="8" spans="1:7" s="5" customFormat="1" ht="15.75" x14ac:dyDescent="0.25">
      <c r="A8" s="3" t="s">
        <v>4</v>
      </c>
      <c r="B8" s="4"/>
      <c r="C8" s="45">
        <f t="shared" ref="C8" si="3">C9+C12+C18+C25+C16+C22</f>
        <v>12844161.5</v>
      </c>
      <c r="D8" s="45">
        <f t="shared" ref="D8:E8" si="4">D9+D12+D18+D25+D16+D22</f>
        <v>50600908.300000004</v>
      </c>
      <c r="E8" s="45">
        <f t="shared" si="4"/>
        <v>12692225.100000001</v>
      </c>
      <c r="F8" s="37">
        <f t="shared" si="2"/>
        <v>25.082998559533763</v>
      </c>
      <c r="G8" s="10">
        <f t="shared" ref="G8:G32" si="5">E8/C8*100</f>
        <v>98.817078094198678</v>
      </c>
    </row>
    <row r="9" spans="1:7" s="5" customFormat="1" ht="17.25" customHeight="1" x14ac:dyDescent="0.25">
      <c r="A9" s="24" t="s">
        <v>18</v>
      </c>
      <c r="B9" s="9" t="s">
        <v>19</v>
      </c>
      <c r="C9" s="45">
        <f>SUM(C10:C11)</f>
        <v>9662834.9000000004</v>
      </c>
      <c r="D9" s="45">
        <f>SUM(D10:D11)</f>
        <v>34109157.200000003</v>
      </c>
      <c r="E9" s="45">
        <f>SUM(E10:E11)</f>
        <v>9214137.3000000007</v>
      </c>
      <c r="F9" s="37">
        <f t="shared" si="2"/>
        <v>27.013676257002327</v>
      </c>
      <c r="G9" s="10">
        <f t="shared" si="5"/>
        <v>95.356460038451047</v>
      </c>
    </row>
    <row r="10" spans="1:7" ht="15.75" x14ac:dyDescent="0.25">
      <c r="A10" s="3" t="s">
        <v>5</v>
      </c>
      <c r="B10" s="25" t="s">
        <v>20</v>
      </c>
      <c r="C10" s="55">
        <v>5794056.9000000004</v>
      </c>
      <c r="D10" s="44">
        <v>16493400</v>
      </c>
      <c r="E10" s="55">
        <v>5538665.2999999998</v>
      </c>
      <c r="F10" s="19">
        <f t="shared" si="2"/>
        <v>33.581100925218571</v>
      </c>
      <c r="G10" s="20">
        <f t="shared" si="5"/>
        <v>95.59217998014482</v>
      </c>
    </row>
    <row r="11" spans="1:7" ht="15.75" x14ac:dyDescent="0.25">
      <c r="A11" s="3" t="s">
        <v>6</v>
      </c>
      <c r="B11" s="25" t="s">
        <v>25</v>
      </c>
      <c r="C11" s="55">
        <v>3868778</v>
      </c>
      <c r="D11" s="44">
        <v>17615757.199999999</v>
      </c>
      <c r="E11" s="55">
        <v>3675472</v>
      </c>
      <c r="F11" s="19">
        <f t="shared" si="2"/>
        <v>20.86468357999394</v>
      </c>
      <c r="G11" s="20">
        <f t="shared" si="5"/>
        <v>95.003435193231553</v>
      </c>
    </row>
    <row r="12" spans="1:7" s="26" customFormat="1" ht="37.5" customHeight="1" x14ac:dyDescent="0.25">
      <c r="A12" s="24" t="s">
        <v>21</v>
      </c>
      <c r="B12" s="9" t="s">
        <v>22</v>
      </c>
      <c r="C12" s="45">
        <f t="shared" ref="C12:E12" si="6">C13</f>
        <v>2120983.2999999998</v>
      </c>
      <c r="D12" s="45">
        <f t="shared" si="6"/>
        <v>10777371</v>
      </c>
      <c r="E12" s="45">
        <f t="shared" si="6"/>
        <v>2509497.9</v>
      </c>
      <c r="F12" s="37">
        <f t="shared" si="2"/>
        <v>23.284879958201309</v>
      </c>
      <c r="G12" s="10">
        <f t="shared" si="5"/>
        <v>118.31766426449468</v>
      </c>
    </row>
    <row r="13" spans="1:7" ht="31.5" x14ac:dyDescent="0.25">
      <c r="A13" s="3" t="s">
        <v>23</v>
      </c>
      <c r="B13" s="25" t="s">
        <v>24</v>
      </c>
      <c r="C13" s="44">
        <f t="shared" ref="C13" si="7">SUM(C14:C15)</f>
        <v>2120983.2999999998</v>
      </c>
      <c r="D13" s="44">
        <f t="shared" ref="D13:E13" si="8">SUM(D14:D15)</f>
        <v>10777371</v>
      </c>
      <c r="E13" s="44">
        <f t="shared" si="8"/>
        <v>2509497.9</v>
      </c>
      <c r="F13" s="19">
        <f t="shared" si="2"/>
        <v>23.284879958201309</v>
      </c>
      <c r="G13" s="20">
        <f t="shared" si="5"/>
        <v>118.31766426449468</v>
      </c>
    </row>
    <row r="14" spans="1:7" s="29" customFormat="1" ht="15.75" x14ac:dyDescent="0.25">
      <c r="A14" s="27" t="s">
        <v>26</v>
      </c>
      <c r="B14" s="28"/>
      <c r="C14" s="56">
        <v>1349937.7</v>
      </c>
      <c r="D14" s="46">
        <v>8927460.4000000004</v>
      </c>
      <c r="E14" s="56">
        <v>1698585.2</v>
      </c>
      <c r="F14" s="60">
        <f t="shared" si="2"/>
        <v>19.026521809046613</v>
      </c>
      <c r="G14" s="63">
        <f t="shared" si="5"/>
        <v>125.82693260585285</v>
      </c>
    </row>
    <row r="15" spans="1:7" s="29" customFormat="1" ht="15.75" x14ac:dyDescent="0.25">
      <c r="A15" s="27" t="s">
        <v>27</v>
      </c>
      <c r="B15" s="28"/>
      <c r="C15" s="56">
        <v>771045.6</v>
      </c>
      <c r="D15" s="46">
        <v>1849910.6</v>
      </c>
      <c r="E15" s="56">
        <v>810912.7</v>
      </c>
      <c r="F15" s="60">
        <f t="shared" si="2"/>
        <v>43.835237227139515</v>
      </c>
      <c r="G15" s="63">
        <f t="shared" si="5"/>
        <v>105.17052428546378</v>
      </c>
    </row>
    <row r="16" spans="1:7" s="29" customFormat="1" ht="15.75" x14ac:dyDescent="0.25">
      <c r="A16" s="24" t="s">
        <v>43</v>
      </c>
      <c r="B16" s="9" t="s">
        <v>44</v>
      </c>
      <c r="C16" s="45">
        <f t="shared" ref="C16:E16" si="9">SUM(C17)</f>
        <v>3714</v>
      </c>
      <c r="D16" s="45">
        <f t="shared" si="9"/>
        <v>23930</v>
      </c>
      <c r="E16" s="45">
        <f t="shared" si="9"/>
        <v>17252.3</v>
      </c>
      <c r="F16" s="37">
        <f t="shared" si="2"/>
        <v>72.094860008357713</v>
      </c>
      <c r="G16" s="10">
        <f t="shared" si="5"/>
        <v>464.52073236402799</v>
      </c>
    </row>
    <row r="17" spans="1:12" s="29" customFormat="1" ht="15.75" x14ac:dyDescent="0.25">
      <c r="A17" s="3" t="s">
        <v>45</v>
      </c>
      <c r="B17" s="25" t="s">
        <v>46</v>
      </c>
      <c r="C17" s="55">
        <v>3714</v>
      </c>
      <c r="D17" s="44">
        <v>23930</v>
      </c>
      <c r="E17" s="55">
        <v>17252.3</v>
      </c>
      <c r="F17" s="19">
        <f t="shared" si="2"/>
        <v>72.094860008357713</v>
      </c>
      <c r="G17" s="20">
        <f t="shared" si="5"/>
        <v>464.52073236402799</v>
      </c>
    </row>
    <row r="18" spans="1:12" s="30" customFormat="1" ht="15.75" x14ac:dyDescent="0.25">
      <c r="A18" s="24" t="s">
        <v>28</v>
      </c>
      <c r="B18" s="9" t="s">
        <v>29</v>
      </c>
      <c r="C18" s="45">
        <f>SUM(C19:C21)</f>
        <v>981162.9</v>
      </c>
      <c r="D18" s="45">
        <f>SUM(D19:D21)</f>
        <v>5326075</v>
      </c>
      <c r="E18" s="45">
        <f>SUM(E19:E21)</f>
        <v>882270.9</v>
      </c>
      <c r="F18" s="37">
        <f t="shared" si="2"/>
        <v>16.565123472726164</v>
      </c>
      <c r="G18" s="10">
        <f t="shared" si="5"/>
        <v>89.920939733860706</v>
      </c>
    </row>
    <row r="19" spans="1:12" ht="15.75" x14ac:dyDescent="0.25">
      <c r="A19" s="3" t="s">
        <v>7</v>
      </c>
      <c r="B19" s="6" t="s">
        <v>30</v>
      </c>
      <c r="C19" s="55">
        <v>820430.9</v>
      </c>
      <c r="D19" s="44">
        <v>4186575</v>
      </c>
      <c r="E19" s="55">
        <v>726829.9</v>
      </c>
      <c r="F19" s="19">
        <f t="shared" si="2"/>
        <v>17.36096690015108</v>
      </c>
      <c r="G19" s="20">
        <f t="shared" si="5"/>
        <v>88.591239067177995</v>
      </c>
      <c r="L19" s="11"/>
    </row>
    <row r="20" spans="1:12" ht="15.75" x14ac:dyDescent="0.25">
      <c r="A20" s="3" t="s">
        <v>8</v>
      </c>
      <c r="B20" s="6" t="s">
        <v>31</v>
      </c>
      <c r="C20" s="55">
        <v>160751</v>
      </c>
      <c r="D20" s="44">
        <v>1139500</v>
      </c>
      <c r="E20" s="55">
        <v>155427</v>
      </c>
      <c r="F20" s="19">
        <f t="shared" si="2"/>
        <v>13.639929793769198</v>
      </c>
      <c r="G20" s="20">
        <f t="shared" si="5"/>
        <v>96.688045486497757</v>
      </c>
    </row>
    <row r="21" spans="1:12" ht="15.75" x14ac:dyDescent="0.25">
      <c r="A21" s="3" t="s">
        <v>42</v>
      </c>
      <c r="B21" s="6" t="s">
        <v>32</v>
      </c>
      <c r="C21" s="55">
        <v>-19</v>
      </c>
      <c r="D21" s="44">
        <v>0</v>
      </c>
      <c r="E21" s="55">
        <v>14</v>
      </c>
      <c r="F21" s="19" t="s">
        <v>59</v>
      </c>
      <c r="G21" s="20">
        <f t="shared" si="5"/>
        <v>-73.68421052631578</v>
      </c>
    </row>
    <row r="22" spans="1:12" ht="31.5" x14ac:dyDescent="0.25">
      <c r="A22" s="24" t="s">
        <v>47</v>
      </c>
      <c r="B22" s="31" t="s">
        <v>48</v>
      </c>
      <c r="C22" s="45">
        <f t="shared" ref="C22" si="10">SUM(C23:C24)</f>
        <v>22965.8</v>
      </c>
      <c r="D22" s="45">
        <f t="shared" ref="D22:E22" si="11">SUM(D23:D24)</f>
        <v>137239</v>
      </c>
      <c r="E22" s="45">
        <f t="shared" si="11"/>
        <v>31235.7</v>
      </c>
      <c r="F22" s="37">
        <f t="shared" si="2"/>
        <v>22.760075488745912</v>
      </c>
      <c r="G22" s="10">
        <f t="shared" si="5"/>
        <v>136.00963171324318</v>
      </c>
    </row>
    <row r="23" spans="1:12" ht="15.75" x14ac:dyDescent="0.25">
      <c r="A23" s="3" t="s">
        <v>49</v>
      </c>
      <c r="B23" s="6" t="s">
        <v>50</v>
      </c>
      <c r="C23" s="55">
        <v>22959.8</v>
      </c>
      <c r="D23" s="44">
        <v>136019</v>
      </c>
      <c r="E23" s="55">
        <v>31192.400000000001</v>
      </c>
      <c r="F23" s="19">
        <f t="shared" si="2"/>
        <v>22.932384446290595</v>
      </c>
      <c r="G23" s="20">
        <f t="shared" si="5"/>
        <v>135.85658411658639</v>
      </c>
    </row>
    <row r="24" spans="1:12" ht="31.5" x14ac:dyDescent="0.25">
      <c r="A24" s="3" t="s">
        <v>51</v>
      </c>
      <c r="B24" s="6" t="s">
        <v>52</v>
      </c>
      <c r="C24" s="55">
        <v>6</v>
      </c>
      <c r="D24" s="44">
        <v>1220</v>
      </c>
      <c r="E24" s="55">
        <v>43.3</v>
      </c>
      <c r="F24" s="19">
        <f t="shared" si="2"/>
        <v>3.5491803278688518</v>
      </c>
      <c r="G24" s="20">
        <f t="shared" si="5"/>
        <v>721.66666666666663</v>
      </c>
    </row>
    <row r="25" spans="1:12" s="26" customFormat="1" ht="15.75" x14ac:dyDescent="0.25">
      <c r="A25" s="24" t="s">
        <v>33</v>
      </c>
      <c r="B25" s="31"/>
      <c r="C25" s="57">
        <v>52500.6</v>
      </c>
      <c r="D25" s="45">
        <v>227136.1</v>
      </c>
      <c r="E25" s="57">
        <v>37831</v>
      </c>
      <c r="F25" s="37">
        <f t="shared" si="2"/>
        <v>16.655652712184459</v>
      </c>
      <c r="G25" s="10">
        <f t="shared" si="5"/>
        <v>72.058224096486526</v>
      </c>
    </row>
    <row r="26" spans="1:12" s="34" customFormat="1" ht="16.5" thickBot="1" x14ac:dyDescent="0.3">
      <c r="A26" s="32" t="s">
        <v>9</v>
      </c>
      <c r="B26" s="33"/>
      <c r="C26" s="58">
        <v>222327.4</v>
      </c>
      <c r="D26" s="47">
        <v>708152.2</v>
      </c>
      <c r="E26" s="58">
        <v>152918.70000000001</v>
      </c>
      <c r="F26" s="59">
        <f t="shared" si="2"/>
        <v>21.594044331148023</v>
      </c>
      <c r="G26" s="59">
        <f t="shared" si="5"/>
        <v>68.780861018479953</v>
      </c>
    </row>
    <row r="27" spans="1:12" ht="20.45" customHeight="1" x14ac:dyDescent="0.25">
      <c r="A27" s="17" t="s">
        <v>10</v>
      </c>
      <c r="B27" s="18" t="s">
        <v>34</v>
      </c>
      <c r="C27" s="21">
        <v>2278987.5</v>
      </c>
      <c r="D27" s="48">
        <v>13002619.4</v>
      </c>
      <c r="E27" s="21">
        <v>1844642.4</v>
      </c>
      <c r="F27" s="22">
        <f t="shared" si="2"/>
        <v>14.186698412475257</v>
      </c>
      <c r="G27" s="42">
        <f t="shared" si="5"/>
        <v>80.941312754019052</v>
      </c>
    </row>
    <row r="28" spans="1:12" s="34" customFormat="1" ht="36.75" customHeight="1" x14ac:dyDescent="0.25">
      <c r="A28" s="35" t="s">
        <v>11</v>
      </c>
      <c r="B28" s="36" t="s">
        <v>35</v>
      </c>
      <c r="C28" s="49">
        <f t="shared" ref="C28" si="12">SUM(C29:C32)</f>
        <v>3834202.9000000004</v>
      </c>
      <c r="D28" s="49">
        <f t="shared" ref="D28:E28" si="13">SUM(D29:D32)</f>
        <v>12603368.9</v>
      </c>
      <c r="E28" s="49">
        <f t="shared" si="13"/>
        <v>1720526.9000000001</v>
      </c>
      <c r="F28" s="38">
        <f>E28/D28*100</f>
        <v>13.651325400782326</v>
      </c>
      <c r="G28" s="10">
        <f t="shared" si="5"/>
        <v>44.873131257607675</v>
      </c>
    </row>
    <row r="29" spans="1:12" ht="18.75" customHeight="1" x14ac:dyDescent="0.25">
      <c r="A29" s="12" t="s">
        <v>36</v>
      </c>
      <c r="B29" s="13" t="s">
        <v>37</v>
      </c>
      <c r="C29" s="50">
        <v>371000</v>
      </c>
      <c r="D29" s="50">
        <v>0</v>
      </c>
      <c r="E29" s="50">
        <v>0</v>
      </c>
      <c r="F29" s="62" t="s">
        <v>59</v>
      </c>
      <c r="G29" s="20">
        <f t="shared" si="5"/>
        <v>0</v>
      </c>
    </row>
    <row r="30" spans="1:12" ht="30" customHeight="1" x14ac:dyDescent="0.25">
      <c r="A30" s="12" t="s">
        <v>12</v>
      </c>
      <c r="B30" s="13" t="s">
        <v>38</v>
      </c>
      <c r="C30" s="50">
        <v>275725.8</v>
      </c>
      <c r="D30" s="50">
        <v>7617377.2999999998</v>
      </c>
      <c r="E30" s="50">
        <v>619403.4</v>
      </c>
      <c r="F30" s="62">
        <f t="shared" si="2"/>
        <v>8.1314522782007934</v>
      </c>
      <c r="G30" s="20">
        <f t="shared" si="5"/>
        <v>224.64470136635745</v>
      </c>
    </row>
    <row r="31" spans="1:12" ht="19.5" customHeight="1" x14ac:dyDescent="0.25">
      <c r="A31" s="12" t="s">
        <v>39</v>
      </c>
      <c r="B31" s="13" t="s">
        <v>40</v>
      </c>
      <c r="C31" s="50">
        <v>768622.9</v>
      </c>
      <c r="D31" s="50">
        <v>3873256.2</v>
      </c>
      <c r="E31" s="50">
        <v>858131.8</v>
      </c>
      <c r="F31" s="62">
        <f t="shared" si="2"/>
        <v>22.155306948195165</v>
      </c>
      <c r="G31" s="20">
        <f t="shared" si="5"/>
        <v>111.64535951244751</v>
      </c>
    </row>
    <row r="32" spans="1:12" ht="16.5" thickBot="1" x14ac:dyDescent="0.3">
      <c r="A32" s="39" t="s">
        <v>13</v>
      </c>
      <c r="B32" s="40" t="s">
        <v>41</v>
      </c>
      <c r="C32" s="51">
        <v>2418854.2000000002</v>
      </c>
      <c r="D32" s="51">
        <v>1112735.3999999999</v>
      </c>
      <c r="E32" s="51">
        <v>242991.7</v>
      </c>
      <c r="F32" s="62">
        <f t="shared" si="2"/>
        <v>21.837329880940253</v>
      </c>
      <c r="G32" s="61">
        <f t="shared" si="5"/>
        <v>10.045735704119743</v>
      </c>
    </row>
    <row r="33" spans="5:7" x14ac:dyDescent="0.2">
      <c r="E33" s="7"/>
      <c r="F33" s="7"/>
      <c r="G33" s="7"/>
    </row>
  </sheetData>
  <mergeCells count="6">
    <mergeCell ref="G4:G5"/>
    <mergeCell ref="A2:G2"/>
    <mergeCell ref="A4:A5"/>
    <mergeCell ref="B4:B5"/>
    <mergeCell ref="C4:C5"/>
    <mergeCell ref="D4:F4"/>
  </mergeCells>
  <pageMargins left="0" right="0" top="0.19685039370078741" bottom="0.19685039370078741" header="0" footer="0.11811023622047245"/>
  <pageSetup paperSize="9" scale="80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Lobach IA.</dc:creator>
  <cp:lastModifiedBy>Klimova EV.</cp:lastModifiedBy>
  <cp:lastPrinted>2018-05-29T07:05:18Z</cp:lastPrinted>
  <dcterms:created xsi:type="dcterms:W3CDTF">2016-06-14T14:48:33Z</dcterms:created>
  <dcterms:modified xsi:type="dcterms:W3CDTF">2021-06-23T06:41:59Z</dcterms:modified>
</cp:coreProperties>
</file>